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ahrplanauskunft EFA\Haltestellenkataster\Vergabeunterlagen final\"/>
    </mc:Choice>
  </mc:AlternateContent>
  <xr:revisionPtr revIDLastSave="0" documentId="13_ncr:1_{09217A65-D390-49D8-A4C5-B293D7F3538E}" xr6:coauthVersionLast="43" xr6:coauthVersionMax="43" xr10:uidLastSave="{00000000-0000-0000-0000-000000000000}"/>
  <bookViews>
    <workbookView xWindow="-120" yWindow="-120" windowWidth="29040" windowHeight="15840" xr2:uid="{CB3127FD-5F54-4F35-9D22-FD53DD3FE0A5}"/>
  </bookViews>
  <sheets>
    <sheet name="Tabelle2" sheetId="1" r:id="rId1"/>
  </sheets>
  <definedNames>
    <definedName name="_xlnm.Print_Area" localSheetId="0">Tabelle2!$A$1:$E$51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6" i="1" l="1"/>
  <c r="E36" i="1" s="1"/>
  <c r="E5" i="1"/>
  <c r="D45" i="1" l="1"/>
  <c r="E45" i="1" s="1"/>
  <c r="D50" i="1"/>
  <c r="E50" i="1" s="1"/>
  <c r="D44" i="1"/>
  <c r="E44" i="1" s="1"/>
  <c r="E49" i="1"/>
  <c r="E48" i="1"/>
  <c r="E41" i="1"/>
  <c r="E40" i="1"/>
  <c r="E38" i="1"/>
  <c r="E31" i="1"/>
  <c r="E32" i="1"/>
  <c r="E30" i="1"/>
  <c r="D25" i="1"/>
  <c r="E24" i="1"/>
  <c r="E23" i="1"/>
  <c r="D19" i="1"/>
  <c r="E18" i="1"/>
  <c r="E17" i="1"/>
  <c r="E19" i="1" s="1"/>
  <c r="D10" i="1"/>
  <c r="D15" i="1"/>
  <c r="D21" i="1" s="1"/>
  <c r="D27" i="1" s="1"/>
  <c r="D34" i="1" s="1"/>
  <c r="E34" i="1" s="1"/>
  <c r="E9" i="1"/>
  <c r="E8" i="1"/>
  <c r="E10" i="1" s="1"/>
  <c r="E13" i="1"/>
  <c r="E14" i="1"/>
  <c r="E12" i="1"/>
  <c r="E15" i="1" l="1"/>
  <c r="E21" i="1" s="1"/>
  <c r="E27" i="1" s="1"/>
  <c r="E25" i="1"/>
  <c r="C23" i="1"/>
  <c r="C19" i="1"/>
  <c r="C10" i="1"/>
  <c r="C8" i="1" s="1"/>
  <c r="C15" i="1"/>
  <c r="C14" i="1"/>
  <c r="C12" i="1" l="1"/>
  <c r="C21" i="1"/>
  <c r="C27" i="1" s="1"/>
  <c r="C17" i="1"/>
</calcChain>
</file>

<file path=xl/sharedStrings.xml><?xml version="1.0" encoding="utf-8"?>
<sst xmlns="http://schemas.openxmlformats.org/spreadsheetml/2006/main" count="86" uniqueCount="78">
  <si>
    <t>Preis in Euro ohne Mwst</t>
  </si>
  <si>
    <t>Los 1</t>
  </si>
  <si>
    <t>(Zentrale) Schulungsunterlagen Haltestellen-Erhebung</t>
  </si>
  <si>
    <t>Haltestellen</t>
  </si>
  <si>
    <t>Landkreis Mainz-Bingen ohne Stadt Bingen + Ingelheim</t>
  </si>
  <si>
    <t>Stadt Bingen am Rhein</t>
  </si>
  <si>
    <t>Stadt Ingelheim am Rhein</t>
  </si>
  <si>
    <t>Los 2</t>
  </si>
  <si>
    <t>Landkreis Bad Kreuznach ohne Stadt Bad Kreuznach</t>
  </si>
  <si>
    <t>Stadt Bad Kreuznach</t>
  </si>
  <si>
    <t>Los 3</t>
  </si>
  <si>
    <t>Landkreis Birkenfeld ohne Stadt Idar-Oberstein</t>
  </si>
  <si>
    <t>Stadt Idar-Oberstein</t>
  </si>
  <si>
    <t>Los 4</t>
  </si>
  <si>
    <t>Los 2+3+4</t>
  </si>
  <si>
    <t>Zwischensumme (LK BIR, LK KH, LK Mz-Bi)</t>
  </si>
  <si>
    <t>Landkreis Alzey-Worms ohne Stadt Alzey</t>
  </si>
  <si>
    <t>Stadt Alzey</t>
  </si>
  <si>
    <t>Los 5</t>
  </si>
  <si>
    <t>Los 2 bis 5</t>
  </si>
  <si>
    <t>Gesamtsumme Haltestellenerhebung</t>
  </si>
  <si>
    <t xml:space="preserve">Anbieter </t>
  </si>
  <si>
    <t>Preisvorteil in Euro bei Vergabe</t>
  </si>
  <si>
    <t>alle Lose 2 bis 5 (innerhalb der Bindefrist)</t>
  </si>
  <si>
    <t>Preis pro Haltestelle (bei mindestens 10 Haltestellen)</t>
  </si>
  <si>
    <t xml:space="preserve">Nach-Erhebungs-Stundensatz </t>
  </si>
  <si>
    <t>pro Stunde</t>
  </si>
  <si>
    <t>pro Haltestelle</t>
  </si>
  <si>
    <t xml:space="preserve">Nach-Erhebungs-Planungspreis pauschal </t>
  </si>
  <si>
    <t>pro Nach-erhebung</t>
  </si>
  <si>
    <t>alternativ  dazu</t>
  </si>
  <si>
    <t>6b1</t>
  </si>
  <si>
    <t>6b2</t>
  </si>
  <si>
    <t>6a</t>
  </si>
  <si>
    <t>2a</t>
  </si>
  <si>
    <t>2b</t>
  </si>
  <si>
    <t>3a</t>
  </si>
  <si>
    <t>3b</t>
  </si>
  <si>
    <t>4a</t>
  </si>
  <si>
    <t>4b</t>
  </si>
  <si>
    <t xml:space="preserve">Landkreis Birkenfeld (gesamt = Summe 4a + 4b) </t>
  </si>
  <si>
    <t>5a</t>
  </si>
  <si>
    <t>5b</t>
  </si>
  <si>
    <t>Landkreis Alzey-Worms (gesamt = Summe 5 a + 5b)</t>
  </si>
  <si>
    <t>Vor2</t>
  </si>
  <si>
    <t>Vor3</t>
  </si>
  <si>
    <t>Vor4</t>
  </si>
  <si>
    <t>Stundensatz Projektleiter/in</t>
  </si>
  <si>
    <t>Stundensatz Projektmitarbeiter/in</t>
  </si>
  <si>
    <t>7a</t>
  </si>
  <si>
    <t>7b</t>
  </si>
  <si>
    <t>Stundensätze für Unvorhergesehenes bzw. Zusatzaufgaben</t>
  </si>
  <si>
    <t>Nach-Erhebung einzelner Haltestellen im gesamten ZRNN-Gebiet - Abrechnung pro Haltestellen</t>
  </si>
  <si>
    <t>Nach-Erhebung einzelner Haltestellen im gesamten ZRNN-Gebiet - Abrechnung nach Aufwand und Pauschal</t>
  </si>
  <si>
    <t>20 Halte-stellen</t>
  </si>
  <si>
    <t>40 Stunden + Pauschale</t>
  </si>
  <si>
    <t>Muster-Volumen für die Bewertung von Los 6</t>
  </si>
  <si>
    <t>von 2 Losen der Lose 2 bis 5</t>
  </si>
  <si>
    <t>von 3 Losen der Lose 2 bis 5</t>
  </si>
  <si>
    <t>in Euro</t>
  </si>
  <si>
    <t>Spalte</t>
  </si>
  <si>
    <t>Aufgabenstellung/räumlicher Bereich</t>
  </si>
  <si>
    <t>pauschal</t>
  </si>
  <si>
    <t>Nur in die gelb hinterlegten Felder Preise eingeben - andere Felder errechnen sich:</t>
  </si>
  <si>
    <t>Vorabhinterlegte Musterpreise dienen lediglich als Muster für die Formel-Verknüpfungen.</t>
  </si>
  <si>
    <t>Stundensatz Erhebungsmitarbeiter/in = Nach-Erhebungs-Stundensatz</t>
  </si>
  <si>
    <t>Gesamtsumme Haltestellenerhebung abzgl. Preisvorteil (Vor4) bei Vergabe aller Lose 2 bis 5</t>
  </si>
  <si>
    <r>
      <rPr>
        <b/>
        <sz val="12"/>
        <color theme="1"/>
        <rFont val="Calibri"/>
        <family val="2"/>
        <scheme val="minor"/>
      </rPr>
      <t xml:space="preserve">Los 6 </t>
    </r>
    <r>
      <rPr>
        <sz val="12"/>
        <color theme="1"/>
        <rFont val="Calibri"/>
        <family val="2"/>
        <scheme val="minor"/>
      </rPr>
      <t>Abr. nach 6a</t>
    </r>
  </si>
  <si>
    <r>
      <rPr>
        <b/>
        <sz val="12"/>
        <color theme="1"/>
        <rFont val="Calibri"/>
        <family val="2"/>
        <scheme val="minor"/>
      </rPr>
      <t>Los 6</t>
    </r>
    <r>
      <rPr>
        <sz val="12"/>
        <color theme="1"/>
        <rFont val="Calibri"/>
        <family val="2"/>
        <scheme val="minor"/>
      </rPr>
      <t xml:space="preserve"> Abr. </t>
    </r>
    <r>
      <rPr>
        <sz val="11"/>
        <color theme="1"/>
        <rFont val="Calibri"/>
        <family val="2"/>
        <scheme val="minor"/>
      </rPr>
      <t>nach 6b1+6b2</t>
    </r>
  </si>
  <si>
    <t>HER 3 Preisblatt zur Vergabe HER des ZRNN</t>
  </si>
  <si>
    <t>Anzahl der zu erhebenen Haltestellen im Gebiet:</t>
  </si>
  <si>
    <t>3c</t>
  </si>
  <si>
    <t>Landkreis Bad Kreuznach (gesamt = Summe 2a + 2b)</t>
  </si>
  <si>
    <t>Landkreis Mainz-Bingen (gesamt = Summe 3a + 3b +3c)</t>
  </si>
  <si>
    <r>
      <t xml:space="preserve">Preis in Euro </t>
    </r>
    <r>
      <rPr>
        <b/>
        <u/>
        <sz val="12"/>
        <rFont val="Calibri"/>
        <family val="2"/>
        <scheme val="minor"/>
      </rPr>
      <t>mit</t>
    </r>
    <r>
      <rPr>
        <b/>
        <sz val="12"/>
        <rFont val="Calibri"/>
        <family val="2"/>
        <scheme val="minor"/>
      </rPr>
      <t xml:space="preserve"> Mwst</t>
    </r>
  </si>
  <si>
    <t>Summe</t>
  </si>
  <si>
    <t>Summe Los 1 bis Los 5</t>
  </si>
  <si>
    <t>Stand: 15.05.2019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</si>
</sst>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0" borderId="0" xfId="0" applyNumberFormat="1" applyFont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6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/>
    </xf>
    <xf numFmtId="164" fontId="6" fillId="2" borderId="4" xfId="0" applyNumberFormat="1" applyFont="1" applyFill="1" applyBorder="1" applyAlignment="1" applyProtection="1">
      <alignment vertical="center" wrapText="1"/>
      <protection locked="0"/>
    </xf>
    <xf numFmtId="43" fontId="8" fillId="0" borderId="0" xfId="1" applyFont="1" applyAlignment="1">
      <alignment vertical="center"/>
    </xf>
    <xf numFmtId="43" fontId="9" fillId="0" borderId="0" xfId="1" applyFont="1" applyAlignment="1">
      <alignment horizontal="right"/>
    </xf>
    <xf numFmtId="43" fontId="8" fillId="2" borderId="4" xfId="1" applyFont="1" applyFill="1" applyBorder="1" applyAlignment="1" applyProtection="1">
      <alignment vertical="center"/>
      <protection locked="0"/>
    </xf>
    <xf numFmtId="43" fontId="8" fillId="2" borderId="5" xfId="1" applyFont="1" applyFill="1" applyBorder="1" applyAlignment="1" applyProtection="1">
      <alignment vertical="center"/>
      <protection locked="0"/>
    </xf>
    <xf numFmtId="43" fontId="8" fillId="0" borderId="2" xfId="1" applyFont="1" applyBorder="1" applyAlignment="1">
      <alignment vertical="center"/>
    </xf>
    <xf numFmtId="43" fontId="8" fillId="0" borderId="1" xfId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43" fontId="8" fillId="0" borderId="1" xfId="1" applyFont="1" applyBorder="1" applyAlignment="1">
      <alignment vertical="center"/>
    </xf>
    <xf numFmtId="43" fontId="8" fillId="2" borderId="1" xfId="1" applyFont="1" applyFill="1" applyBorder="1" applyAlignment="1" applyProtection="1">
      <alignment vertical="center"/>
      <protection locked="0"/>
    </xf>
    <xf numFmtId="43" fontId="8" fillId="0" borderId="1" xfId="1" applyNumberFormat="1" applyFont="1" applyBorder="1" applyAlignment="1">
      <alignment vertical="center"/>
    </xf>
    <xf numFmtId="43" fontId="10" fillId="0" borderId="1" xfId="1" applyFont="1" applyBorder="1" applyAlignment="1">
      <alignment vertical="center"/>
    </xf>
    <xf numFmtId="43" fontId="10" fillId="0" borderId="1" xfId="1" applyNumberFormat="1" applyFont="1" applyBorder="1" applyAlignment="1">
      <alignment vertical="center"/>
    </xf>
    <xf numFmtId="43" fontId="10" fillId="0" borderId="0" xfId="1" applyNumberFormat="1" applyFont="1" applyBorder="1" applyAlignment="1">
      <alignment vertical="center"/>
    </xf>
    <xf numFmtId="43" fontId="8" fillId="2" borderId="1" xfId="1" applyFont="1" applyFill="1" applyBorder="1" applyAlignment="1">
      <alignment vertical="center"/>
    </xf>
    <xf numFmtId="0" fontId="8" fillId="2" borderId="3" xfId="0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CC"/>
      <color rgb="FFD5FFD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ABADD-3409-419A-97B2-81AD51391A6D}">
  <sheetPr>
    <pageSetUpPr fitToPage="1"/>
  </sheetPr>
  <dimension ref="A1:E53"/>
  <sheetViews>
    <sheetView tabSelected="1" workbookViewId="0">
      <selection activeCell="G10" sqref="G10"/>
    </sheetView>
  </sheetViews>
  <sheetFormatPr baseColWidth="10" defaultRowHeight="15.75" x14ac:dyDescent="0.25"/>
  <cols>
    <col min="1" max="1" width="13" style="4" customWidth="1"/>
    <col min="2" max="2" width="54" style="5" customWidth="1"/>
    <col min="3" max="3" width="13.140625" style="22" customWidth="1"/>
    <col min="4" max="5" width="20.140625" style="32" customWidth="1"/>
    <col min="6" max="256" width="11.42578125" style="3"/>
    <col min="257" max="257" width="10.5703125" style="3" customWidth="1"/>
    <col min="258" max="258" width="51.85546875" style="3" customWidth="1"/>
    <col min="259" max="259" width="12.28515625" style="3" customWidth="1"/>
    <col min="260" max="260" width="23.42578125" style="3" customWidth="1"/>
    <col min="261" max="261" width="22.42578125" style="3" customWidth="1"/>
    <col min="262" max="512" width="11.42578125" style="3"/>
    <col min="513" max="513" width="10.5703125" style="3" customWidth="1"/>
    <col min="514" max="514" width="51.85546875" style="3" customWidth="1"/>
    <col min="515" max="515" width="12.28515625" style="3" customWidth="1"/>
    <col min="516" max="516" width="23.42578125" style="3" customWidth="1"/>
    <col min="517" max="517" width="22.42578125" style="3" customWidth="1"/>
    <col min="518" max="768" width="11.42578125" style="3"/>
    <col min="769" max="769" width="10.5703125" style="3" customWidth="1"/>
    <col min="770" max="770" width="51.85546875" style="3" customWidth="1"/>
    <col min="771" max="771" width="12.28515625" style="3" customWidth="1"/>
    <col min="772" max="772" width="23.42578125" style="3" customWidth="1"/>
    <col min="773" max="773" width="22.42578125" style="3" customWidth="1"/>
    <col min="774" max="1024" width="11.42578125" style="3"/>
    <col min="1025" max="1025" width="10.5703125" style="3" customWidth="1"/>
    <col min="1026" max="1026" width="51.85546875" style="3" customWidth="1"/>
    <col min="1027" max="1027" width="12.28515625" style="3" customWidth="1"/>
    <col min="1028" max="1028" width="23.42578125" style="3" customWidth="1"/>
    <col min="1029" max="1029" width="22.42578125" style="3" customWidth="1"/>
    <col min="1030" max="1280" width="11.42578125" style="3"/>
    <col min="1281" max="1281" width="10.5703125" style="3" customWidth="1"/>
    <col min="1282" max="1282" width="51.85546875" style="3" customWidth="1"/>
    <col min="1283" max="1283" width="12.28515625" style="3" customWidth="1"/>
    <col min="1284" max="1284" width="23.42578125" style="3" customWidth="1"/>
    <col min="1285" max="1285" width="22.42578125" style="3" customWidth="1"/>
    <col min="1286" max="1536" width="11.42578125" style="3"/>
    <col min="1537" max="1537" width="10.5703125" style="3" customWidth="1"/>
    <col min="1538" max="1538" width="51.85546875" style="3" customWidth="1"/>
    <col min="1539" max="1539" width="12.28515625" style="3" customWidth="1"/>
    <col min="1540" max="1540" width="23.42578125" style="3" customWidth="1"/>
    <col min="1541" max="1541" width="22.42578125" style="3" customWidth="1"/>
    <col min="1542" max="1792" width="11.42578125" style="3"/>
    <col min="1793" max="1793" width="10.5703125" style="3" customWidth="1"/>
    <col min="1794" max="1794" width="51.85546875" style="3" customWidth="1"/>
    <col min="1795" max="1795" width="12.28515625" style="3" customWidth="1"/>
    <col min="1796" max="1796" width="23.42578125" style="3" customWidth="1"/>
    <col min="1797" max="1797" width="22.42578125" style="3" customWidth="1"/>
    <col min="1798" max="2048" width="11.42578125" style="3"/>
    <col min="2049" max="2049" width="10.5703125" style="3" customWidth="1"/>
    <col min="2050" max="2050" width="51.85546875" style="3" customWidth="1"/>
    <col min="2051" max="2051" width="12.28515625" style="3" customWidth="1"/>
    <col min="2052" max="2052" width="23.42578125" style="3" customWidth="1"/>
    <col min="2053" max="2053" width="22.42578125" style="3" customWidth="1"/>
    <col min="2054" max="2304" width="11.42578125" style="3"/>
    <col min="2305" max="2305" width="10.5703125" style="3" customWidth="1"/>
    <col min="2306" max="2306" width="51.85546875" style="3" customWidth="1"/>
    <col min="2307" max="2307" width="12.28515625" style="3" customWidth="1"/>
    <col min="2308" max="2308" width="23.42578125" style="3" customWidth="1"/>
    <col min="2309" max="2309" width="22.42578125" style="3" customWidth="1"/>
    <col min="2310" max="2560" width="11.42578125" style="3"/>
    <col min="2561" max="2561" width="10.5703125" style="3" customWidth="1"/>
    <col min="2562" max="2562" width="51.85546875" style="3" customWidth="1"/>
    <col min="2563" max="2563" width="12.28515625" style="3" customWidth="1"/>
    <col min="2564" max="2564" width="23.42578125" style="3" customWidth="1"/>
    <col min="2565" max="2565" width="22.42578125" style="3" customWidth="1"/>
    <col min="2566" max="2816" width="11.42578125" style="3"/>
    <col min="2817" max="2817" width="10.5703125" style="3" customWidth="1"/>
    <col min="2818" max="2818" width="51.85546875" style="3" customWidth="1"/>
    <col min="2819" max="2819" width="12.28515625" style="3" customWidth="1"/>
    <col min="2820" max="2820" width="23.42578125" style="3" customWidth="1"/>
    <col min="2821" max="2821" width="22.42578125" style="3" customWidth="1"/>
    <col min="2822" max="3072" width="11.42578125" style="3"/>
    <col min="3073" max="3073" width="10.5703125" style="3" customWidth="1"/>
    <col min="3074" max="3074" width="51.85546875" style="3" customWidth="1"/>
    <col min="3075" max="3075" width="12.28515625" style="3" customWidth="1"/>
    <col min="3076" max="3076" width="23.42578125" style="3" customWidth="1"/>
    <col min="3077" max="3077" width="22.42578125" style="3" customWidth="1"/>
    <col min="3078" max="3328" width="11.42578125" style="3"/>
    <col min="3329" max="3329" width="10.5703125" style="3" customWidth="1"/>
    <col min="3330" max="3330" width="51.85546875" style="3" customWidth="1"/>
    <col min="3331" max="3331" width="12.28515625" style="3" customWidth="1"/>
    <col min="3332" max="3332" width="23.42578125" style="3" customWidth="1"/>
    <col min="3333" max="3333" width="22.42578125" style="3" customWidth="1"/>
    <col min="3334" max="3584" width="11.42578125" style="3"/>
    <col min="3585" max="3585" width="10.5703125" style="3" customWidth="1"/>
    <col min="3586" max="3586" width="51.85546875" style="3" customWidth="1"/>
    <col min="3587" max="3587" width="12.28515625" style="3" customWidth="1"/>
    <col min="3588" max="3588" width="23.42578125" style="3" customWidth="1"/>
    <col min="3589" max="3589" width="22.42578125" style="3" customWidth="1"/>
    <col min="3590" max="3840" width="11.42578125" style="3"/>
    <col min="3841" max="3841" width="10.5703125" style="3" customWidth="1"/>
    <col min="3842" max="3842" width="51.85546875" style="3" customWidth="1"/>
    <col min="3843" max="3843" width="12.28515625" style="3" customWidth="1"/>
    <col min="3844" max="3844" width="23.42578125" style="3" customWidth="1"/>
    <col min="3845" max="3845" width="22.42578125" style="3" customWidth="1"/>
    <col min="3846" max="4096" width="11.42578125" style="3"/>
    <col min="4097" max="4097" width="10.5703125" style="3" customWidth="1"/>
    <col min="4098" max="4098" width="51.85546875" style="3" customWidth="1"/>
    <col min="4099" max="4099" width="12.28515625" style="3" customWidth="1"/>
    <col min="4100" max="4100" width="23.42578125" style="3" customWidth="1"/>
    <col min="4101" max="4101" width="22.42578125" style="3" customWidth="1"/>
    <col min="4102" max="4352" width="11.42578125" style="3"/>
    <col min="4353" max="4353" width="10.5703125" style="3" customWidth="1"/>
    <col min="4354" max="4354" width="51.85546875" style="3" customWidth="1"/>
    <col min="4355" max="4355" width="12.28515625" style="3" customWidth="1"/>
    <col min="4356" max="4356" width="23.42578125" style="3" customWidth="1"/>
    <col min="4357" max="4357" width="22.42578125" style="3" customWidth="1"/>
    <col min="4358" max="4608" width="11.42578125" style="3"/>
    <col min="4609" max="4609" width="10.5703125" style="3" customWidth="1"/>
    <col min="4610" max="4610" width="51.85546875" style="3" customWidth="1"/>
    <col min="4611" max="4611" width="12.28515625" style="3" customWidth="1"/>
    <col min="4612" max="4612" width="23.42578125" style="3" customWidth="1"/>
    <col min="4613" max="4613" width="22.42578125" style="3" customWidth="1"/>
    <col min="4614" max="4864" width="11.42578125" style="3"/>
    <col min="4865" max="4865" width="10.5703125" style="3" customWidth="1"/>
    <col min="4866" max="4866" width="51.85546875" style="3" customWidth="1"/>
    <col min="4867" max="4867" width="12.28515625" style="3" customWidth="1"/>
    <col min="4868" max="4868" width="23.42578125" style="3" customWidth="1"/>
    <col min="4869" max="4869" width="22.42578125" style="3" customWidth="1"/>
    <col min="4870" max="5120" width="11.42578125" style="3"/>
    <col min="5121" max="5121" width="10.5703125" style="3" customWidth="1"/>
    <col min="5122" max="5122" width="51.85546875" style="3" customWidth="1"/>
    <col min="5123" max="5123" width="12.28515625" style="3" customWidth="1"/>
    <col min="5124" max="5124" width="23.42578125" style="3" customWidth="1"/>
    <col min="5125" max="5125" width="22.42578125" style="3" customWidth="1"/>
    <col min="5126" max="5376" width="11.42578125" style="3"/>
    <col min="5377" max="5377" width="10.5703125" style="3" customWidth="1"/>
    <col min="5378" max="5378" width="51.85546875" style="3" customWidth="1"/>
    <col min="5379" max="5379" width="12.28515625" style="3" customWidth="1"/>
    <col min="5380" max="5380" width="23.42578125" style="3" customWidth="1"/>
    <col min="5381" max="5381" width="22.42578125" style="3" customWidth="1"/>
    <col min="5382" max="5632" width="11.42578125" style="3"/>
    <col min="5633" max="5633" width="10.5703125" style="3" customWidth="1"/>
    <col min="5634" max="5634" width="51.85546875" style="3" customWidth="1"/>
    <col min="5635" max="5635" width="12.28515625" style="3" customWidth="1"/>
    <col min="5636" max="5636" width="23.42578125" style="3" customWidth="1"/>
    <col min="5637" max="5637" width="22.42578125" style="3" customWidth="1"/>
    <col min="5638" max="5888" width="11.42578125" style="3"/>
    <col min="5889" max="5889" width="10.5703125" style="3" customWidth="1"/>
    <col min="5890" max="5890" width="51.85546875" style="3" customWidth="1"/>
    <col min="5891" max="5891" width="12.28515625" style="3" customWidth="1"/>
    <col min="5892" max="5892" width="23.42578125" style="3" customWidth="1"/>
    <col min="5893" max="5893" width="22.42578125" style="3" customWidth="1"/>
    <col min="5894" max="6144" width="11.42578125" style="3"/>
    <col min="6145" max="6145" width="10.5703125" style="3" customWidth="1"/>
    <col min="6146" max="6146" width="51.85546875" style="3" customWidth="1"/>
    <col min="6147" max="6147" width="12.28515625" style="3" customWidth="1"/>
    <col min="6148" max="6148" width="23.42578125" style="3" customWidth="1"/>
    <col min="6149" max="6149" width="22.42578125" style="3" customWidth="1"/>
    <col min="6150" max="6400" width="11.42578125" style="3"/>
    <col min="6401" max="6401" width="10.5703125" style="3" customWidth="1"/>
    <col min="6402" max="6402" width="51.85546875" style="3" customWidth="1"/>
    <col min="6403" max="6403" width="12.28515625" style="3" customWidth="1"/>
    <col min="6404" max="6404" width="23.42578125" style="3" customWidth="1"/>
    <col min="6405" max="6405" width="22.42578125" style="3" customWidth="1"/>
    <col min="6406" max="6656" width="11.42578125" style="3"/>
    <col min="6657" max="6657" width="10.5703125" style="3" customWidth="1"/>
    <col min="6658" max="6658" width="51.85546875" style="3" customWidth="1"/>
    <col min="6659" max="6659" width="12.28515625" style="3" customWidth="1"/>
    <col min="6660" max="6660" width="23.42578125" style="3" customWidth="1"/>
    <col min="6661" max="6661" width="22.42578125" style="3" customWidth="1"/>
    <col min="6662" max="6912" width="11.42578125" style="3"/>
    <col min="6913" max="6913" width="10.5703125" style="3" customWidth="1"/>
    <col min="6914" max="6914" width="51.85546875" style="3" customWidth="1"/>
    <col min="6915" max="6915" width="12.28515625" style="3" customWidth="1"/>
    <col min="6916" max="6916" width="23.42578125" style="3" customWidth="1"/>
    <col min="6917" max="6917" width="22.42578125" style="3" customWidth="1"/>
    <col min="6918" max="7168" width="11.42578125" style="3"/>
    <col min="7169" max="7169" width="10.5703125" style="3" customWidth="1"/>
    <col min="7170" max="7170" width="51.85546875" style="3" customWidth="1"/>
    <col min="7171" max="7171" width="12.28515625" style="3" customWidth="1"/>
    <col min="7172" max="7172" width="23.42578125" style="3" customWidth="1"/>
    <col min="7173" max="7173" width="22.42578125" style="3" customWidth="1"/>
    <col min="7174" max="7424" width="11.42578125" style="3"/>
    <col min="7425" max="7425" width="10.5703125" style="3" customWidth="1"/>
    <col min="7426" max="7426" width="51.85546875" style="3" customWidth="1"/>
    <col min="7427" max="7427" width="12.28515625" style="3" customWidth="1"/>
    <col min="7428" max="7428" width="23.42578125" style="3" customWidth="1"/>
    <col min="7429" max="7429" width="22.42578125" style="3" customWidth="1"/>
    <col min="7430" max="7680" width="11.42578125" style="3"/>
    <col min="7681" max="7681" width="10.5703125" style="3" customWidth="1"/>
    <col min="7682" max="7682" width="51.85546875" style="3" customWidth="1"/>
    <col min="7683" max="7683" width="12.28515625" style="3" customWidth="1"/>
    <col min="7684" max="7684" width="23.42578125" style="3" customWidth="1"/>
    <col min="7685" max="7685" width="22.42578125" style="3" customWidth="1"/>
    <col min="7686" max="7936" width="11.42578125" style="3"/>
    <col min="7937" max="7937" width="10.5703125" style="3" customWidth="1"/>
    <col min="7938" max="7938" width="51.85546875" style="3" customWidth="1"/>
    <col min="7939" max="7939" width="12.28515625" style="3" customWidth="1"/>
    <col min="7940" max="7940" width="23.42578125" style="3" customWidth="1"/>
    <col min="7941" max="7941" width="22.42578125" style="3" customWidth="1"/>
    <col min="7942" max="8192" width="11.42578125" style="3"/>
    <col min="8193" max="8193" width="10.5703125" style="3" customWidth="1"/>
    <col min="8194" max="8194" width="51.85546875" style="3" customWidth="1"/>
    <col min="8195" max="8195" width="12.28515625" style="3" customWidth="1"/>
    <col min="8196" max="8196" width="23.42578125" style="3" customWidth="1"/>
    <col min="8197" max="8197" width="22.42578125" style="3" customWidth="1"/>
    <col min="8198" max="8448" width="11.42578125" style="3"/>
    <col min="8449" max="8449" width="10.5703125" style="3" customWidth="1"/>
    <col min="8450" max="8450" width="51.85546875" style="3" customWidth="1"/>
    <col min="8451" max="8451" width="12.28515625" style="3" customWidth="1"/>
    <col min="8452" max="8452" width="23.42578125" style="3" customWidth="1"/>
    <col min="8453" max="8453" width="22.42578125" style="3" customWidth="1"/>
    <col min="8454" max="8704" width="11.42578125" style="3"/>
    <col min="8705" max="8705" width="10.5703125" style="3" customWidth="1"/>
    <col min="8706" max="8706" width="51.85546875" style="3" customWidth="1"/>
    <col min="8707" max="8707" width="12.28515625" style="3" customWidth="1"/>
    <col min="8708" max="8708" width="23.42578125" style="3" customWidth="1"/>
    <col min="8709" max="8709" width="22.42578125" style="3" customWidth="1"/>
    <col min="8710" max="8960" width="11.42578125" style="3"/>
    <col min="8961" max="8961" width="10.5703125" style="3" customWidth="1"/>
    <col min="8962" max="8962" width="51.85546875" style="3" customWidth="1"/>
    <col min="8963" max="8963" width="12.28515625" style="3" customWidth="1"/>
    <col min="8964" max="8964" width="23.42578125" style="3" customWidth="1"/>
    <col min="8965" max="8965" width="22.42578125" style="3" customWidth="1"/>
    <col min="8966" max="9216" width="11.42578125" style="3"/>
    <col min="9217" max="9217" width="10.5703125" style="3" customWidth="1"/>
    <col min="9218" max="9218" width="51.85546875" style="3" customWidth="1"/>
    <col min="9219" max="9219" width="12.28515625" style="3" customWidth="1"/>
    <col min="9220" max="9220" width="23.42578125" style="3" customWidth="1"/>
    <col min="9221" max="9221" width="22.42578125" style="3" customWidth="1"/>
    <col min="9222" max="9472" width="11.42578125" style="3"/>
    <col min="9473" max="9473" width="10.5703125" style="3" customWidth="1"/>
    <col min="9474" max="9474" width="51.85546875" style="3" customWidth="1"/>
    <col min="9475" max="9475" width="12.28515625" style="3" customWidth="1"/>
    <col min="9476" max="9476" width="23.42578125" style="3" customWidth="1"/>
    <col min="9477" max="9477" width="22.42578125" style="3" customWidth="1"/>
    <col min="9478" max="9728" width="11.42578125" style="3"/>
    <col min="9729" max="9729" width="10.5703125" style="3" customWidth="1"/>
    <col min="9730" max="9730" width="51.85546875" style="3" customWidth="1"/>
    <col min="9731" max="9731" width="12.28515625" style="3" customWidth="1"/>
    <col min="9732" max="9732" width="23.42578125" style="3" customWidth="1"/>
    <col min="9733" max="9733" width="22.42578125" style="3" customWidth="1"/>
    <col min="9734" max="9984" width="11.42578125" style="3"/>
    <col min="9985" max="9985" width="10.5703125" style="3" customWidth="1"/>
    <col min="9986" max="9986" width="51.85546875" style="3" customWidth="1"/>
    <col min="9987" max="9987" width="12.28515625" style="3" customWidth="1"/>
    <col min="9988" max="9988" width="23.42578125" style="3" customWidth="1"/>
    <col min="9989" max="9989" width="22.42578125" style="3" customWidth="1"/>
    <col min="9990" max="10240" width="11.42578125" style="3"/>
    <col min="10241" max="10241" width="10.5703125" style="3" customWidth="1"/>
    <col min="10242" max="10242" width="51.85546875" style="3" customWidth="1"/>
    <col min="10243" max="10243" width="12.28515625" style="3" customWidth="1"/>
    <col min="10244" max="10244" width="23.42578125" style="3" customWidth="1"/>
    <col min="10245" max="10245" width="22.42578125" style="3" customWidth="1"/>
    <col min="10246" max="10496" width="11.42578125" style="3"/>
    <col min="10497" max="10497" width="10.5703125" style="3" customWidth="1"/>
    <col min="10498" max="10498" width="51.85546875" style="3" customWidth="1"/>
    <col min="10499" max="10499" width="12.28515625" style="3" customWidth="1"/>
    <col min="10500" max="10500" width="23.42578125" style="3" customWidth="1"/>
    <col min="10501" max="10501" width="22.42578125" style="3" customWidth="1"/>
    <col min="10502" max="10752" width="11.42578125" style="3"/>
    <col min="10753" max="10753" width="10.5703125" style="3" customWidth="1"/>
    <col min="10754" max="10754" width="51.85546875" style="3" customWidth="1"/>
    <col min="10755" max="10755" width="12.28515625" style="3" customWidth="1"/>
    <col min="10756" max="10756" width="23.42578125" style="3" customWidth="1"/>
    <col min="10757" max="10757" width="22.42578125" style="3" customWidth="1"/>
    <col min="10758" max="11008" width="11.42578125" style="3"/>
    <col min="11009" max="11009" width="10.5703125" style="3" customWidth="1"/>
    <col min="11010" max="11010" width="51.85546875" style="3" customWidth="1"/>
    <col min="11011" max="11011" width="12.28515625" style="3" customWidth="1"/>
    <col min="11012" max="11012" width="23.42578125" style="3" customWidth="1"/>
    <col min="11013" max="11013" width="22.42578125" style="3" customWidth="1"/>
    <col min="11014" max="11264" width="11.42578125" style="3"/>
    <col min="11265" max="11265" width="10.5703125" style="3" customWidth="1"/>
    <col min="11266" max="11266" width="51.85546875" style="3" customWidth="1"/>
    <col min="11267" max="11267" width="12.28515625" style="3" customWidth="1"/>
    <col min="11268" max="11268" width="23.42578125" style="3" customWidth="1"/>
    <col min="11269" max="11269" width="22.42578125" style="3" customWidth="1"/>
    <col min="11270" max="11520" width="11.42578125" style="3"/>
    <col min="11521" max="11521" width="10.5703125" style="3" customWidth="1"/>
    <col min="11522" max="11522" width="51.85546875" style="3" customWidth="1"/>
    <col min="11523" max="11523" width="12.28515625" style="3" customWidth="1"/>
    <col min="11524" max="11524" width="23.42578125" style="3" customWidth="1"/>
    <col min="11525" max="11525" width="22.42578125" style="3" customWidth="1"/>
    <col min="11526" max="11776" width="11.42578125" style="3"/>
    <col min="11777" max="11777" width="10.5703125" style="3" customWidth="1"/>
    <col min="11778" max="11778" width="51.85546875" style="3" customWidth="1"/>
    <col min="11779" max="11779" width="12.28515625" style="3" customWidth="1"/>
    <col min="11780" max="11780" width="23.42578125" style="3" customWidth="1"/>
    <col min="11781" max="11781" width="22.42578125" style="3" customWidth="1"/>
    <col min="11782" max="12032" width="11.42578125" style="3"/>
    <col min="12033" max="12033" width="10.5703125" style="3" customWidth="1"/>
    <col min="12034" max="12034" width="51.85546875" style="3" customWidth="1"/>
    <col min="12035" max="12035" width="12.28515625" style="3" customWidth="1"/>
    <col min="12036" max="12036" width="23.42578125" style="3" customWidth="1"/>
    <col min="12037" max="12037" width="22.42578125" style="3" customWidth="1"/>
    <col min="12038" max="12288" width="11.42578125" style="3"/>
    <col min="12289" max="12289" width="10.5703125" style="3" customWidth="1"/>
    <col min="12290" max="12290" width="51.85546875" style="3" customWidth="1"/>
    <col min="12291" max="12291" width="12.28515625" style="3" customWidth="1"/>
    <col min="12292" max="12292" width="23.42578125" style="3" customWidth="1"/>
    <col min="12293" max="12293" width="22.42578125" style="3" customWidth="1"/>
    <col min="12294" max="12544" width="11.42578125" style="3"/>
    <col min="12545" max="12545" width="10.5703125" style="3" customWidth="1"/>
    <col min="12546" max="12546" width="51.85546875" style="3" customWidth="1"/>
    <col min="12547" max="12547" width="12.28515625" style="3" customWidth="1"/>
    <col min="12548" max="12548" width="23.42578125" style="3" customWidth="1"/>
    <col min="12549" max="12549" width="22.42578125" style="3" customWidth="1"/>
    <col min="12550" max="12800" width="11.42578125" style="3"/>
    <col min="12801" max="12801" width="10.5703125" style="3" customWidth="1"/>
    <col min="12802" max="12802" width="51.85546875" style="3" customWidth="1"/>
    <col min="12803" max="12803" width="12.28515625" style="3" customWidth="1"/>
    <col min="12804" max="12804" width="23.42578125" style="3" customWidth="1"/>
    <col min="12805" max="12805" width="22.42578125" style="3" customWidth="1"/>
    <col min="12806" max="13056" width="11.42578125" style="3"/>
    <col min="13057" max="13057" width="10.5703125" style="3" customWidth="1"/>
    <col min="13058" max="13058" width="51.85546875" style="3" customWidth="1"/>
    <col min="13059" max="13059" width="12.28515625" style="3" customWidth="1"/>
    <col min="13060" max="13060" width="23.42578125" style="3" customWidth="1"/>
    <col min="13061" max="13061" width="22.42578125" style="3" customWidth="1"/>
    <col min="13062" max="13312" width="11.42578125" style="3"/>
    <col min="13313" max="13313" width="10.5703125" style="3" customWidth="1"/>
    <col min="13314" max="13314" width="51.85546875" style="3" customWidth="1"/>
    <col min="13315" max="13315" width="12.28515625" style="3" customWidth="1"/>
    <col min="13316" max="13316" width="23.42578125" style="3" customWidth="1"/>
    <col min="13317" max="13317" width="22.42578125" style="3" customWidth="1"/>
    <col min="13318" max="13568" width="11.42578125" style="3"/>
    <col min="13569" max="13569" width="10.5703125" style="3" customWidth="1"/>
    <col min="13570" max="13570" width="51.85546875" style="3" customWidth="1"/>
    <col min="13571" max="13571" width="12.28515625" style="3" customWidth="1"/>
    <col min="13572" max="13572" width="23.42578125" style="3" customWidth="1"/>
    <col min="13573" max="13573" width="22.42578125" style="3" customWidth="1"/>
    <col min="13574" max="13824" width="11.42578125" style="3"/>
    <col min="13825" max="13825" width="10.5703125" style="3" customWidth="1"/>
    <col min="13826" max="13826" width="51.85546875" style="3" customWidth="1"/>
    <col min="13827" max="13827" width="12.28515625" style="3" customWidth="1"/>
    <col min="13828" max="13828" width="23.42578125" style="3" customWidth="1"/>
    <col min="13829" max="13829" width="22.42578125" style="3" customWidth="1"/>
    <col min="13830" max="14080" width="11.42578125" style="3"/>
    <col min="14081" max="14081" width="10.5703125" style="3" customWidth="1"/>
    <col min="14082" max="14082" width="51.85546875" style="3" customWidth="1"/>
    <col min="14083" max="14083" width="12.28515625" style="3" customWidth="1"/>
    <col min="14084" max="14084" width="23.42578125" style="3" customWidth="1"/>
    <col min="14085" max="14085" width="22.42578125" style="3" customWidth="1"/>
    <col min="14086" max="14336" width="11.42578125" style="3"/>
    <col min="14337" max="14337" width="10.5703125" style="3" customWidth="1"/>
    <col min="14338" max="14338" width="51.85546875" style="3" customWidth="1"/>
    <col min="14339" max="14339" width="12.28515625" style="3" customWidth="1"/>
    <col min="14340" max="14340" width="23.42578125" style="3" customWidth="1"/>
    <col min="14341" max="14341" width="22.42578125" style="3" customWidth="1"/>
    <col min="14342" max="14592" width="11.42578125" style="3"/>
    <col min="14593" max="14593" width="10.5703125" style="3" customWidth="1"/>
    <col min="14594" max="14594" width="51.85546875" style="3" customWidth="1"/>
    <col min="14595" max="14595" width="12.28515625" style="3" customWidth="1"/>
    <col min="14596" max="14596" width="23.42578125" style="3" customWidth="1"/>
    <col min="14597" max="14597" width="22.42578125" style="3" customWidth="1"/>
    <col min="14598" max="14848" width="11.42578125" style="3"/>
    <col min="14849" max="14849" width="10.5703125" style="3" customWidth="1"/>
    <col min="14850" max="14850" width="51.85546875" style="3" customWidth="1"/>
    <col min="14851" max="14851" width="12.28515625" style="3" customWidth="1"/>
    <col min="14852" max="14852" width="23.42578125" style="3" customWidth="1"/>
    <col min="14853" max="14853" width="22.42578125" style="3" customWidth="1"/>
    <col min="14854" max="15104" width="11.42578125" style="3"/>
    <col min="15105" max="15105" width="10.5703125" style="3" customWidth="1"/>
    <col min="15106" max="15106" width="51.85546875" style="3" customWidth="1"/>
    <col min="15107" max="15107" width="12.28515625" style="3" customWidth="1"/>
    <col min="15108" max="15108" width="23.42578125" style="3" customWidth="1"/>
    <col min="15109" max="15109" width="22.42578125" style="3" customWidth="1"/>
    <col min="15110" max="15360" width="11.42578125" style="3"/>
    <col min="15361" max="15361" width="10.5703125" style="3" customWidth="1"/>
    <col min="15362" max="15362" width="51.85546875" style="3" customWidth="1"/>
    <col min="15363" max="15363" width="12.28515625" style="3" customWidth="1"/>
    <col min="15364" max="15364" width="23.42578125" style="3" customWidth="1"/>
    <col min="15365" max="15365" width="22.42578125" style="3" customWidth="1"/>
    <col min="15366" max="15616" width="11.42578125" style="3"/>
    <col min="15617" max="15617" width="10.5703125" style="3" customWidth="1"/>
    <col min="15618" max="15618" width="51.85546875" style="3" customWidth="1"/>
    <col min="15619" max="15619" width="12.28515625" style="3" customWidth="1"/>
    <col min="15620" max="15620" width="23.42578125" style="3" customWidth="1"/>
    <col min="15621" max="15621" width="22.42578125" style="3" customWidth="1"/>
    <col min="15622" max="15872" width="11.42578125" style="3"/>
    <col min="15873" max="15873" width="10.5703125" style="3" customWidth="1"/>
    <col min="15874" max="15874" width="51.85546875" style="3" customWidth="1"/>
    <col min="15875" max="15875" width="12.28515625" style="3" customWidth="1"/>
    <col min="15876" max="15876" width="23.42578125" style="3" customWidth="1"/>
    <col min="15877" max="15877" width="22.42578125" style="3" customWidth="1"/>
    <col min="15878" max="16128" width="11.42578125" style="3"/>
    <col min="16129" max="16129" width="10.5703125" style="3" customWidth="1"/>
    <col min="16130" max="16130" width="51.85546875" style="3" customWidth="1"/>
    <col min="16131" max="16131" width="12.28515625" style="3" customWidth="1"/>
    <col min="16132" max="16132" width="23.42578125" style="3" customWidth="1"/>
    <col min="16133" max="16133" width="22.42578125" style="3" customWidth="1"/>
    <col min="16134" max="16384" width="11.42578125" style="3"/>
  </cols>
  <sheetData>
    <row r="1" spans="1:5" ht="26.25" x14ac:dyDescent="0.25">
      <c r="B1" s="8" t="s">
        <v>69</v>
      </c>
      <c r="E1" s="33" t="s">
        <v>77</v>
      </c>
    </row>
    <row r="2" spans="1:5" ht="26.25" customHeight="1" x14ac:dyDescent="0.25">
      <c r="A2" s="10" t="s">
        <v>21</v>
      </c>
      <c r="B2" s="46"/>
      <c r="C2" s="31"/>
      <c r="D2" s="34"/>
      <c r="E2" s="35"/>
    </row>
    <row r="3" spans="1:5" x14ac:dyDescent="0.25">
      <c r="A3" s="5"/>
      <c r="B3" s="9"/>
      <c r="C3" s="23"/>
      <c r="D3" s="36"/>
      <c r="E3" s="36"/>
    </row>
    <row r="4" spans="1:5" ht="33" customHeight="1" x14ac:dyDescent="0.25">
      <c r="A4" s="4" t="s">
        <v>60</v>
      </c>
      <c r="B4" s="5" t="s">
        <v>61</v>
      </c>
      <c r="D4" s="37" t="s">
        <v>0</v>
      </c>
      <c r="E4" s="38" t="s">
        <v>74</v>
      </c>
    </row>
    <row r="5" spans="1:5" ht="21.75" customHeight="1" x14ac:dyDescent="0.25">
      <c r="A5" s="1" t="s">
        <v>1</v>
      </c>
      <c r="B5" s="2" t="s">
        <v>2</v>
      </c>
      <c r="C5" s="24"/>
      <c r="D5" s="40">
        <v>10</v>
      </c>
      <c r="E5" s="41">
        <f>ROUND(D5*1.19,2)</f>
        <v>11.9</v>
      </c>
    </row>
    <row r="6" spans="1:5" ht="12.75" customHeight="1" x14ac:dyDescent="0.25"/>
    <row r="7" spans="1:5" ht="21.75" customHeight="1" x14ac:dyDescent="0.25">
      <c r="B7" s="26" t="s">
        <v>70</v>
      </c>
      <c r="C7" s="27" t="s">
        <v>3</v>
      </c>
    </row>
    <row r="8" spans="1:5" ht="21.75" customHeight="1" x14ac:dyDescent="0.25">
      <c r="A8" s="4" t="s">
        <v>34</v>
      </c>
      <c r="B8" s="6" t="s">
        <v>8</v>
      </c>
      <c r="C8" s="27">
        <f>C10-C9</f>
        <v>515</v>
      </c>
      <c r="D8" s="40">
        <v>1</v>
      </c>
      <c r="E8" s="41">
        <f>ROUND(D8*1.19,2)</f>
        <v>1.19</v>
      </c>
    </row>
    <row r="9" spans="1:5" ht="21.75" customHeight="1" x14ac:dyDescent="0.25">
      <c r="A9" s="4" t="s">
        <v>35</v>
      </c>
      <c r="B9" s="6" t="s">
        <v>9</v>
      </c>
      <c r="C9" s="27">
        <v>156</v>
      </c>
      <c r="D9" s="40">
        <v>1</v>
      </c>
      <c r="E9" s="41">
        <f>ROUND(D9*1.19,2)</f>
        <v>1.19</v>
      </c>
    </row>
    <row r="10" spans="1:5" ht="21.75" customHeight="1" x14ac:dyDescent="0.25">
      <c r="A10" s="1" t="s">
        <v>7</v>
      </c>
      <c r="B10" s="2" t="s">
        <v>72</v>
      </c>
      <c r="C10" s="28">
        <f>678-7</f>
        <v>671</v>
      </c>
      <c r="D10" s="42">
        <f>SUM(D8:D9)</f>
        <v>2</v>
      </c>
      <c r="E10" s="42">
        <f>SUM(E8:E9)</f>
        <v>2.38</v>
      </c>
    </row>
    <row r="11" spans="1:5" ht="12.75" customHeight="1" x14ac:dyDescent="0.25">
      <c r="B11" s="6"/>
      <c r="C11" s="27"/>
    </row>
    <row r="12" spans="1:5" ht="21.75" customHeight="1" x14ac:dyDescent="0.25">
      <c r="A12" s="4" t="s">
        <v>36</v>
      </c>
      <c r="B12" s="6" t="s">
        <v>4</v>
      </c>
      <c r="C12" s="27">
        <f>C15-C13-C14</f>
        <v>293</v>
      </c>
      <c r="D12" s="40">
        <v>1</v>
      </c>
      <c r="E12" s="41">
        <f>ROUND(D12*1.19,2)</f>
        <v>1.19</v>
      </c>
    </row>
    <row r="13" spans="1:5" ht="21.75" customHeight="1" x14ac:dyDescent="0.25">
      <c r="A13" s="4" t="s">
        <v>37</v>
      </c>
      <c r="B13" s="6" t="s">
        <v>5</v>
      </c>
      <c r="C13" s="27">
        <v>139</v>
      </c>
      <c r="D13" s="40">
        <v>1</v>
      </c>
      <c r="E13" s="39">
        <f t="shared" ref="E13:E14" si="0">ROUND(D13*1.19,2)</f>
        <v>1.19</v>
      </c>
    </row>
    <row r="14" spans="1:5" ht="21.75" customHeight="1" x14ac:dyDescent="0.25">
      <c r="A14" s="4" t="s">
        <v>71</v>
      </c>
      <c r="B14" s="6" t="s">
        <v>6</v>
      </c>
      <c r="C14" s="27">
        <f>88-1</f>
        <v>87</v>
      </c>
      <c r="D14" s="40">
        <v>1</v>
      </c>
      <c r="E14" s="39">
        <f t="shared" si="0"/>
        <v>1.19</v>
      </c>
    </row>
    <row r="15" spans="1:5" ht="21.75" customHeight="1" x14ac:dyDescent="0.25">
      <c r="A15" s="1" t="s">
        <v>10</v>
      </c>
      <c r="B15" s="2" t="s">
        <v>73</v>
      </c>
      <c r="C15" s="28">
        <f>523-4</f>
        <v>519</v>
      </c>
      <c r="D15" s="42">
        <f>SUM(D12:D14)</f>
        <v>3</v>
      </c>
      <c r="E15" s="42">
        <f>SUM(E12:E14)</f>
        <v>3.57</v>
      </c>
    </row>
    <row r="16" spans="1:5" ht="13.5" customHeight="1" x14ac:dyDescent="0.25">
      <c r="C16" s="29"/>
    </row>
    <row r="17" spans="1:5" ht="21.75" customHeight="1" x14ac:dyDescent="0.25">
      <c r="A17" s="4" t="s">
        <v>38</v>
      </c>
      <c r="B17" s="6" t="s">
        <v>11</v>
      </c>
      <c r="C17" s="27">
        <f>C19-C18</f>
        <v>263</v>
      </c>
      <c r="D17" s="40">
        <v>1</v>
      </c>
      <c r="E17" s="41">
        <f>ROUND(D17*1.19,2)</f>
        <v>1.19</v>
      </c>
    </row>
    <row r="18" spans="1:5" ht="21.75" customHeight="1" x14ac:dyDescent="0.25">
      <c r="A18" s="4" t="s">
        <v>39</v>
      </c>
      <c r="B18" s="6" t="s">
        <v>12</v>
      </c>
      <c r="C18" s="27">
        <v>178</v>
      </c>
      <c r="D18" s="40">
        <v>1</v>
      </c>
      <c r="E18" s="41">
        <f>ROUND(D18*1.19,2)</f>
        <v>1.19</v>
      </c>
    </row>
    <row r="19" spans="1:5" ht="21.75" customHeight="1" x14ac:dyDescent="0.25">
      <c r="A19" s="1" t="s">
        <v>13</v>
      </c>
      <c r="B19" s="2" t="s">
        <v>40</v>
      </c>
      <c r="C19" s="28">
        <f>444-3</f>
        <v>441</v>
      </c>
      <c r="D19" s="42">
        <f>SUM(D17:D18)</f>
        <v>2</v>
      </c>
      <c r="E19" s="42">
        <f>SUM(E17:E18)</f>
        <v>2.38</v>
      </c>
    </row>
    <row r="20" spans="1:5" ht="11.25" customHeight="1" x14ac:dyDescent="0.25">
      <c r="B20" s="6"/>
      <c r="C20" s="27"/>
    </row>
    <row r="21" spans="1:5" ht="21.75" customHeight="1" x14ac:dyDescent="0.25">
      <c r="A21" s="1" t="s">
        <v>14</v>
      </c>
      <c r="B21" s="7" t="s">
        <v>15</v>
      </c>
      <c r="C21" s="28">
        <f>C19+C10+C15</f>
        <v>1631</v>
      </c>
      <c r="D21" s="42">
        <f>D15+D10+D19</f>
        <v>7</v>
      </c>
      <c r="E21" s="42">
        <f>E15+E10+E19</f>
        <v>8.3299999999999983</v>
      </c>
    </row>
    <row r="22" spans="1:5" ht="13.5" customHeight="1" x14ac:dyDescent="0.25">
      <c r="C22" s="29"/>
    </row>
    <row r="23" spans="1:5" ht="21.75" customHeight="1" x14ac:dyDescent="0.25">
      <c r="A23" s="4" t="s">
        <v>41</v>
      </c>
      <c r="B23" s="6" t="s">
        <v>16</v>
      </c>
      <c r="C23" s="27">
        <f>C25-C24</f>
        <v>293</v>
      </c>
      <c r="D23" s="40">
        <v>1</v>
      </c>
      <c r="E23" s="41">
        <f>ROUND(D23*1.19,2)</f>
        <v>1.19</v>
      </c>
    </row>
    <row r="24" spans="1:5" ht="21.75" customHeight="1" x14ac:dyDescent="0.25">
      <c r="A24" s="4" t="s">
        <v>42</v>
      </c>
      <c r="B24" s="6" t="s">
        <v>17</v>
      </c>
      <c r="C24" s="27">
        <v>50</v>
      </c>
      <c r="D24" s="40">
        <v>1</v>
      </c>
      <c r="E24" s="41">
        <f>ROUND(D24*1.19,2)</f>
        <v>1.19</v>
      </c>
    </row>
    <row r="25" spans="1:5" ht="21.75" customHeight="1" x14ac:dyDescent="0.25">
      <c r="A25" s="1" t="s">
        <v>18</v>
      </c>
      <c r="B25" s="2" t="s">
        <v>43</v>
      </c>
      <c r="C25" s="28">
        <v>343</v>
      </c>
      <c r="D25" s="42">
        <f>SUM(D23:D24)</f>
        <v>2</v>
      </c>
      <c r="E25" s="42">
        <f>SUM(E23:E24)</f>
        <v>2.38</v>
      </c>
    </row>
    <row r="26" spans="1:5" x14ac:dyDescent="0.25">
      <c r="C26" s="29"/>
    </row>
    <row r="27" spans="1:5" ht="21.75" customHeight="1" x14ac:dyDescent="0.25">
      <c r="A27" s="1" t="s">
        <v>19</v>
      </c>
      <c r="B27" s="2" t="s">
        <v>20</v>
      </c>
      <c r="C27" s="28">
        <f>C21+C25</f>
        <v>1974</v>
      </c>
      <c r="D27" s="42">
        <f>D21+D25</f>
        <v>9</v>
      </c>
      <c r="E27" s="42">
        <f>E21+E25</f>
        <v>10.709999999999997</v>
      </c>
    </row>
    <row r="29" spans="1:5" x14ac:dyDescent="0.25">
      <c r="A29" s="11"/>
      <c r="B29" s="2" t="s">
        <v>22</v>
      </c>
      <c r="C29" s="25"/>
      <c r="D29" s="42"/>
      <c r="E29" s="42"/>
    </row>
    <row r="30" spans="1:5" x14ac:dyDescent="0.25">
      <c r="A30" s="11" t="s">
        <v>44</v>
      </c>
      <c r="B30" s="6" t="s">
        <v>57</v>
      </c>
      <c r="C30" s="14" t="s">
        <v>62</v>
      </c>
      <c r="D30" s="40">
        <v>1</v>
      </c>
      <c r="E30" s="43">
        <f>ROUND(D30*1.19,2)</f>
        <v>1.19</v>
      </c>
    </row>
    <row r="31" spans="1:5" x14ac:dyDescent="0.25">
      <c r="A31" s="11" t="s">
        <v>45</v>
      </c>
      <c r="B31" s="6" t="s">
        <v>58</v>
      </c>
      <c r="C31" s="14" t="s">
        <v>62</v>
      </c>
      <c r="D31" s="40">
        <v>2</v>
      </c>
      <c r="E31" s="43">
        <f t="shared" ref="E31:E36" si="1">ROUND(D31*1.19,2)</f>
        <v>2.38</v>
      </c>
    </row>
    <row r="32" spans="1:5" x14ac:dyDescent="0.25">
      <c r="A32" s="11" t="s">
        <v>46</v>
      </c>
      <c r="B32" s="6" t="s">
        <v>23</v>
      </c>
      <c r="C32" s="14" t="s">
        <v>62</v>
      </c>
      <c r="D32" s="40">
        <v>3</v>
      </c>
      <c r="E32" s="43">
        <f t="shared" si="1"/>
        <v>3.57</v>
      </c>
    </row>
    <row r="33" spans="1:5" x14ac:dyDescent="0.25">
      <c r="A33" s="19"/>
      <c r="B33" s="9"/>
      <c r="C33" s="21"/>
      <c r="D33" s="47"/>
      <c r="E33" s="44"/>
    </row>
    <row r="34" spans="1:5" s="12" customFormat="1" ht="31.5" x14ac:dyDescent="0.25">
      <c r="A34" s="14" t="s">
        <v>19</v>
      </c>
      <c r="B34" s="14" t="s">
        <v>66</v>
      </c>
      <c r="C34" s="14" t="s">
        <v>59</v>
      </c>
      <c r="D34" s="42">
        <f>D27-D32</f>
        <v>6</v>
      </c>
      <c r="E34" s="43">
        <f t="shared" si="1"/>
        <v>7.14</v>
      </c>
    </row>
    <row r="36" spans="1:5" x14ac:dyDescent="0.25">
      <c r="A36" s="1" t="s">
        <v>75</v>
      </c>
      <c r="B36" s="2" t="s">
        <v>76</v>
      </c>
      <c r="C36" s="14" t="s">
        <v>59</v>
      </c>
      <c r="D36" s="42">
        <f>D34+D5</f>
        <v>16</v>
      </c>
      <c r="E36" s="43">
        <f t="shared" si="1"/>
        <v>19.04</v>
      </c>
    </row>
    <row r="38" spans="1:5" ht="31.5" x14ac:dyDescent="0.25">
      <c r="A38" s="17" t="s">
        <v>33</v>
      </c>
      <c r="B38" s="2" t="s">
        <v>24</v>
      </c>
      <c r="C38" s="14" t="s">
        <v>27</v>
      </c>
      <c r="D38" s="40">
        <v>2</v>
      </c>
      <c r="E38" s="43">
        <f>ROUND(D38*1.19,2)</f>
        <v>2.38</v>
      </c>
    </row>
    <row r="39" spans="1:5" x14ac:dyDescent="0.25">
      <c r="A39" s="18"/>
      <c r="B39" s="5" t="s">
        <v>30</v>
      </c>
      <c r="C39" s="16"/>
    </row>
    <row r="40" spans="1:5" x14ac:dyDescent="0.25">
      <c r="A40" s="11" t="s">
        <v>31</v>
      </c>
      <c r="B40" s="20" t="s">
        <v>25</v>
      </c>
      <c r="C40" s="14" t="s">
        <v>26</v>
      </c>
      <c r="D40" s="40">
        <v>1</v>
      </c>
      <c r="E40" s="43">
        <f t="shared" ref="E40:E41" si="2">ROUND(D40*1.19,2)</f>
        <v>1.19</v>
      </c>
    </row>
    <row r="41" spans="1:5" ht="31.5" x14ac:dyDescent="0.25">
      <c r="A41" s="11" t="s">
        <v>32</v>
      </c>
      <c r="B41" s="20" t="s">
        <v>28</v>
      </c>
      <c r="C41" s="14" t="s">
        <v>29</v>
      </c>
      <c r="D41" s="40">
        <v>11</v>
      </c>
      <c r="E41" s="43">
        <f t="shared" si="2"/>
        <v>13.09</v>
      </c>
    </row>
    <row r="42" spans="1:5" x14ac:dyDescent="0.25">
      <c r="C42" s="13"/>
    </row>
    <row r="43" spans="1:5" x14ac:dyDescent="0.25">
      <c r="B43" s="5" t="s">
        <v>56</v>
      </c>
      <c r="C43" s="13"/>
    </row>
    <row r="44" spans="1:5" ht="31.5" x14ac:dyDescent="0.25">
      <c r="A44" s="15" t="s">
        <v>67</v>
      </c>
      <c r="B44" s="15" t="s">
        <v>52</v>
      </c>
      <c r="C44" s="15" t="s">
        <v>54</v>
      </c>
      <c r="D44" s="39">
        <f>D38*20</f>
        <v>40</v>
      </c>
      <c r="E44" s="43">
        <f>ROUND(D44*1.19,2)</f>
        <v>47.6</v>
      </c>
    </row>
    <row r="45" spans="1:5" ht="42.75" customHeight="1" x14ac:dyDescent="0.25">
      <c r="A45" s="15" t="s">
        <v>68</v>
      </c>
      <c r="B45" s="15" t="s">
        <v>53</v>
      </c>
      <c r="C45" s="15" t="s">
        <v>55</v>
      </c>
      <c r="D45" s="39">
        <f>D40*40+D41</f>
        <v>51</v>
      </c>
      <c r="E45" s="43">
        <f>ROUND(D45*1.19,2)</f>
        <v>60.69</v>
      </c>
    </row>
    <row r="46" spans="1:5" x14ac:dyDescent="0.25">
      <c r="C46" s="13"/>
    </row>
    <row r="47" spans="1:5" x14ac:dyDescent="0.25">
      <c r="B47" s="10" t="s">
        <v>51</v>
      </c>
      <c r="C47" s="13"/>
    </row>
    <row r="48" spans="1:5" x14ac:dyDescent="0.25">
      <c r="A48" s="11" t="s">
        <v>49</v>
      </c>
      <c r="B48" s="6" t="s">
        <v>47</v>
      </c>
      <c r="C48" s="14" t="s">
        <v>26</v>
      </c>
      <c r="D48" s="40">
        <v>3</v>
      </c>
      <c r="E48" s="43">
        <f t="shared" ref="E48:E50" si="3">ROUND(D48*1.19,2)</f>
        <v>3.57</v>
      </c>
    </row>
    <row r="49" spans="1:5" x14ac:dyDescent="0.25">
      <c r="A49" s="11" t="s">
        <v>50</v>
      </c>
      <c r="B49" s="6" t="s">
        <v>48</v>
      </c>
      <c r="C49" s="14" t="s">
        <v>26</v>
      </c>
      <c r="D49" s="40">
        <v>2</v>
      </c>
      <c r="E49" s="43">
        <f t="shared" si="3"/>
        <v>2.38</v>
      </c>
    </row>
    <row r="50" spans="1:5" ht="31.5" x14ac:dyDescent="0.25">
      <c r="A50" s="11" t="s">
        <v>31</v>
      </c>
      <c r="B50" s="15" t="s">
        <v>65</v>
      </c>
      <c r="C50" s="15" t="s">
        <v>26</v>
      </c>
      <c r="D50" s="39">
        <f>D40</f>
        <v>1</v>
      </c>
      <c r="E50" s="43">
        <f t="shared" si="3"/>
        <v>1.19</v>
      </c>
    </row>
    <row r="52" spans="1:5" x14ac:dyDescent="0.25">
      <c r="A52" s="30" t="s">
        <v>63</v>
      </c>
      <c r="D52" s="45"/>
    </row>
    <row r="53" spans="1:5" x14ac:dyDescent="0.25">
      <c r="A53" s="5" t="s">
        <v>64</v>
      </c>
    </row>
  </sheetData>
  <sheetProtection algorithmName="SHA-512" hashValue="VWh5PDaY6viOQotLZml/7toE0hGqSDm+ROjfWDn49F7c3cjlbhrmN6Cxqbvl9Pl+Q7kbRsr1g38cK5ZZTGADAg==" saltValue="n6TrHf89N32Ej9ch3lpHmA==" spinCount="100000" sheet="1" objects="1" scenarios="1"/>
  <pageMargins left="0.51181102362204722" right="0.51181102362204722" top="0.78740157480314965" bottom="0.59055118110236227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Heiko Mario Ebert</dc:creator>
  <cp:lastModifiedBy>Heiko Mario Ebert</cp:lastModifiedBy>
  <cp:lastPrinted>2019-05-15T13:56:07Z</cp:lastPrinted>
  <dcterms:created xsi:type="dcterms:W3CDTF">2019-04-11T14:35:47Z</dcterms:created>
  <dcterms:modified xsi:type="dcterms:W3CDTF">2019-05-15T13:58:58Z</dcterms:modified>
</cp:coreProperties>
</file>